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5" windowWidth="7500" windowHeight="4950"/>
  </bookViews>
  <sheets>
    <sheet name="Sheet1" sheetId="1" r:id="rId1"/>
  </sheets>
  <calcPr calcId="145621"/>
</workbook>
</file>

<file path=xl/calcChain.xml><?xml version="1.0" encoding="utf-8"?>
<calcChain xmlns="http://schemas.openxmlformats.org/spreadsheetml/2006/main">
  <c r="H29" i="1" l="1"/>
  <c r="G29" i="1"/>
  <c r="G30" i="1"/>
  <c r="H30" i="1" s="1"/>
  <c r="G31" i="1"/>
  <c r="H31" i="1" s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13" i="1"/>
  <c r="D8" i="1"/>
  <c r="E8" i="1"/>
  <c r="F8" i="1"/>
  <c r="G8" i="1"/>
  <c r="G10" i="1"/>
  <c r="D10" i="1"/>
  <c r="E10" i="1"/>
  <c r="F10" i="1"/>
  <c r="C10" i="1"/>
  <c r="C8" i="1"/>
  <c r="D9" i="1"/>
  <c r="E9" i="1"/>
  <c r="F9" i="1"/>
  <c r="G9" i="1"/>
  <c r="C9" i="1"/>
  <c r="H32" i="1" l="1"/>
  <c r="F5" i="1"/>
  <c r="F4" i="1"/>
  <c r="F3" i="1"/>
  <c r="F2" i="1"/>
</calcChain>
</file>

<file path=xl/sharedStrings.xml><?xml version="1.0" encoding="utf-8"?>
<sst xmlns="http://schemas.openxmlformats.org/spreadsheetml/2006/main" count="60" uniqueCount="30">
  <si>
    <t>S11</t>
  </si>
  <si>
    <t>S12</t>
  </si>
  <si>
    <t>S21</t>
  </si>
  <si>
    <t>S22</t>
  </si>
  <si>
    <t>f (THz)</t>
  </si>
  <si>
    <t>Mean:</t>
  </si>
  <si>
    <t>Min</t>
  </si>
  <si>
    <t>Max</t>
  </si>
  <si>
    <t>Principle length:</t>
  </si>
  <si>
    <t>Secondary length:</t>
  </si>
  <si>
    <t>(f=0.800THz) S11</t>
  </si>
  <si>
    <t>(f=0.800THz) S12</t>
  </si>
  <si>
    <t>(f=0.800THz) S21</t>
  </si>
  <si>
    <t>(f=0.800THz) S22</t>
  </si>
  <si>
    <t>(f=0.900THz) S11</t>
  </si>
  <si>
    <t>(f=0.900THz) S12</t>
  </si>
  <si>
    <t>(f=0.900THz) S21</t>
  </si>
  <si>
    <t>(f=0.900THz) S22</t>
  </si>
  <si>
    <t>(f=1.000THz) S11</t>
  </si>
  <si>
    <t>(f=1.000THz) S12</t>
  </si>
  <si>
    <t>(f=1.000THz) S21</t>
  </si>
  <si>
    <t>(f=1.000THz) S22</t>
  </si>
  <si>
    <t>(f=1.100THz) S11</t>
  </si>
  <si>
    <t>(f=1.100THz) S12</t>
  </si>
  <si>
    <t>(f=1.100THz) S21</t>
  </si>
  <si>
    <t>(f=1.100THz) S22</t>
  </si>
  <si>
    <t>mean</t>
  </si>
  <si>
    <t>lower</t>
  </si>
  <si>
    <t>upper</t>
  </si>
  <si>
    <t>i.e. within 3.2%, but generally within 1%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</si>
</sst>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1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GB"/>
              <a:t>Standard Deviation of S-Parameters</a:t>
            </a:r>
            <a:r>
              <a:rPr lang="en-GB" baseline="0"/>
              <a:t> Along Principal Axis</a:t>
            </a:r>
            <a:endParaRPr lang="en-GB"/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Sheet1!$B$2</c:f>
              <c:strCache>
                <c:ptCount val="1"/>
                <c:pt idx="0">
                  <c:v>S11</c:v>
                </c:pt>
              </c:strCache>
            </c:strRef>
          </c:tx>
          <c:invertIfNegative val="0"/>
          <c:cat>
            <c:numRef>
              <c:f>Sheet1!$C$1:$G$1</c:f>
              <c:numCache>
                <c:formatCode>General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0.875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cat>
          <c:val>
            <c:numRef>
              <c:f>Sheet1!$C$2:$G$2</c:f>
              <c:numCache>
                <c:formatCode>General</c:formatCode>
                <c:ptCount val="5"/>
                <c:pt idx="0">
                  <c:v>2.3800000000000002E-2</c:v>
                </c:pt>
                <c:pt idx="1">
                  <c:v>2.5000000000000001E-3</c:v>
                </c:pt>
                <c:pt idx="2">
                  <c:v>1.8E-3</c:v>
                </c:pt>
                <c:pt idx="3">
                  <c:v>1.5E-3</c:v>
                </c:pt>
                <c:pt idx="4">
                  <c:v>9.1999999999999998E-3</c:v>
                </c:pt>
              </c:numCache>
            </c:numRef>
          </c:val>
        </c:ser>
        <c:ser>
          <c:idx val="1"/>
          <c:order val="1"/>
          <c:tx>
            <c:strRef>
              <c:f>Sheet1!$B$3</c:f>
              <c:strCache>
                <c:ptCount val="1"/>
                <c:pt idx="0">
                  <c:v>S12</c:v>
                </c:pt>
              </c:strCache>
            </c:strRef>
          </c:tx>
          <c:invertIfNegative val="0"/>
          <c:cat>
            <c:numRef>
              <c:f>Sheet1!$C$1:$G$1</c:f>
              <c:numCache>
                <c:formatCode>General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0.875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cat>
          <c:val>
            <c:numRef>
              <c:f>Sheet1!$C$3:$G$3</c:f>
              <c:numCache>
                <c:formatCode>General</c:formatCode>
                <c:ptCount val="5"/>
                <c:pt idx="0">
                  <c:v>1.0200000000000001E-2</c:v>
                </c:pt>
                <c:pt idx="1">
                  <c:v>1.6999999999999999E-3</c:v>
                </c:pt>
                <c:pt idx="2">
                  <c:v>1.1000000000000001E-3</c:v>
                </c:pt>
                <c:pt idx="3">
                  <c:v>1.25E-3</c:v>
                </c:pt>
                <c:pt idx="4">
                  <c:v>7.9000000000000008E-3</c:v>
                </c:pt>
              </c:numCache>
            </c:numRef>
          </c:val>
        </c:ser>
        <c:ser>
          <c:idx val="2"/>
          <c:order val="2"/>
          <c:tx>
            <c:strRef>
              <c:f>Sheet1!$B$4</c:f>
              <c:strCache>
                <c:ptCount val="1"/>
                <c:pt idx="0">
                  <c:v>S21</c:v>
                </c:pt>
              </c:strCache>
            </c:strRef>
          </c:tx>
          <c:invertIfNegative val="0"/>
          <c:cat>
            <c:numRef>
              <c:f>Sheet1!$C$1:$G$1</c:f>
              <c:numCache>
                <c:formatCode>General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0.875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cat>
          <c:val>
            <c:numRef>
              <c:f>Sheet1!$C$4:$G$4</c:f>
              <c:numCache>
                <c:formatCode>General</c:formatCode>
                <c:ptCount val="5"/>
                <c:pt idx="0">
                  <c:v>1.6799999999999999E-2</c:v>
                </c:pt>
                <c:pt idx="1">
                  <c:v>3.0000000000000001E-3</c:v>
                </c:pt>
                <c:pt idx="2">
                  <c:v>1.5E-3</c:v>
                </c:pt>
                <c:pt idx="3">
                  <c:v>2.5999999999999999E-3</c:v>
                </c:pt>
                <c:pt idx="4">
                  <c:v>2.5399999999999999E-2</c:v>
                </c:pt>
              </c:numCache>
            </c:numRef>
          </c:val>
        </c:ser>
        <c:ser>
          <c:idx val="3"/>
          <c:order val="3"/>
          <c:tx>
            <c:strRef>
              <c:f>Sheet1!$B$5</c:f>
              <c:strCache>
                <c:ptCount val="1"/>
                <c:pt idx="0">
                  <c:v>S22</c:v>
                </c:pt>
              </c:strCache>
            </c:strRef>
          </c:tx>
          <c:invertIfNegative val="0"/>
          <c:cat>
            <c:numRef>
              <c:f>Sheet1!$C$1:$G$1</c:f>
              <c:numCache>
                <c:formatCode>General</c:formatCode>
                <c:ptCount val="5"/>
                <c:pt idx="0">
                  <c:v>0.75</c:v>
                </c:pt>
                <c:pt idx="1">
                  <c:v>0.8</c:v>
                </c:pt>
                <c:pt idx="2">
                  <c:v>0.875</c:v>
                </c:pt>
                <c:pt idx="3">
                  <c:v>1</c:v>
                </c:pt>
                <c:pt idx="4">
                  <c:v>1.1000000000000001</c:v>
                </c:pt>
              </c:numCache>
            </c:numRef>
          </c:cat>
          <c:val>
            <c:numRef>
              <c:f>Sheet1!$C$5:$G$5</c:f>
              <c:numCache>
                <c:formatCode>General</c:formatCode>
                <c:ptCount val="5"/>
                <c:pt idx="0">
                  <c:v>9.2999999999999992E-3</c:v>
                </c:pt>
                <c:pt idx="1">
                  <c:v>2E-3</c:v>
                </c:pt>
                <c:pt idx="2">
                  <c:v>1.9E-3</c:v>
                </c:pt>
                <c:pt idx="3">
                  <c:v>1.8E-3</c:v>
                </c:pt>
                <c:pt idx="4">
                  <c:v>1.29E-2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128384"/>
        <c:axId val="50130304"/>
      </c:barChart>
      <c:catAx>
        <c:axId val="5012838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GB"/>
                  <a:t>Frequency (THz)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30304"/>
        <c:crosses val="autoZero"/>
        <c:auto val="1"/>
        <c:lblAlgn val="ctr"/>
        <c:lblOffset val="100"/>
        <c:noMultiLvlLbl val="0"/>
      </c:catAx>
      <c:valAx>
        <c:axId val="50130304"/>
        <c:scaling>
          <c:orientation val="minMax"/>
        </c:scaling>
        <c:delete val="0"/>
        <c:axPos val="l"/>
        <c:majorGridlines/>
        <c:minorGridlines/>
        <c:title>
          <c:tx>
            <c:rich>
              <a:bodyPr rot="-5400000" vert="horz"/>
              <a:lstStyle/>
              <a:p>
                <a:pPr>
                  <a:defRPr/>
                </a:pPr>
                <a:r>
                  <a:rPr lang="en-GB"/>
                  <a:t>Standard Deviation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1283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yVal>
            <c:numRef>
              <c:f>Sheet1!$G$13:$G$28</c:f>
              <c:numCache>
                <c:formatCode>General</c:formatCode>
                <c:ptCount val="16"/>
                <c:pt idx="0">
                  <c:v>1.0000127631604139</c:v>
                </c:pt>
                <c:pt idx="1">
                  <c:v>1.0278470490440563</c:v>
                </c:pt>
                <c:pt idx="2">
                  <c:v>1.0325772200772201</c:v>
                </c:pt>
                <c:pt idx="3">
                  <c:v>0.99990557296553995</c:v>
                </c:pt>
                <c:pt idx="4">
                  <c:v>1.0000185832156396</c:v>
                </c:pt>
                <c:pt idx="5">
                  <c:v>1.0067822155237376</c:v>
                </c:pt>
                <c:pt idx="6">
                  <c:v>1.0101010101010099</c:v>
                </c:pt>
                <c:pt idx="7">
                  <c:v>0.99998402343229931</c:v>
                </c:pt>
                <c:pt idx="8">
                  <c:v>0.99956402389794929</c:v>
                </c:pt>
                <c:pt idx="9">
                  <c:v>1.0194022024121656</c:v>
                </c:pt>
                <c:pt idx="10">
                  <c:v>1.0237460625151442</c:v>
                </c:pt>
                <c:pt idx="11">
                  <c:v>1</c:v>
                </c:pt>
                <c:pt idx="12">
                  <c:v>1.0044967564379792</c:v>
                </c:pt>
                <c:pt idx="13">
                  <c:v>1.0229160960467454</c:v>
                </c:pt>
                <c:pt idx="14">
                  <c:v>1.0196697080810666</c:v>
                </c:pt>
                <c:pt idx="15">
                  <c:v>1.0062367011519553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2873984"/>
        <c:axId val="42868096"/>
      </c:scatterChart>
      <c:valAx>
        <c:axId val="42873984"/>
        <c:scaling>
          <c:orientation val="minMax"/>
        </c:scaling>
        <c:delete val="0"/>
        <c:axPos val="b"/>
        <c:majorTickMark val="out"/>
        <c:minorTickMark val="none"/>
        <c:tickLblPos val="nextTo"/>
        <c:crossAx val="42868096"/>
        <c:crosses val="autoZero"/>
        <c:crossBetween val="midCat"/>
      </c:valAx>
      <c:valAx>
        <c:axId val="42868096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428739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104775</xdr:colOff>
      <xdr:row>1</xdr:row>
      <xdr:rowOff>52387</xdr:rowOff>
    </xdr:from>
    <xdr:to>
      <xdr:col>15</xdr:col>
      <xdr:colOff>409575</xdr:colOff>
      <xdr:row>15</xdr:row>
      <xdr:rowOff>128587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266700</xdr:colOff>
      <xdr:row>16</xdr:row>
      <xdr:rowOff>52387</xdr:rowOff>
    </xdr:from>
    <xdr:to>
      <xdr:col>15</xdr:col>
      <xdr:colOff>571500</xdr:colOff>
      <xdr:row>30</xdr:row>
      <xdr:rowOff>128587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33"/>
  <sheetViews>
    <sheetView tabSelected="1" zoomScaleNormal="100" workbookViewId="0">
      <selection activeCell="R26" sqref="R26"/>
    </sheetView>
  </sheetViews>
  <sheetFormatPr defaultRowHeight="15" x14ac:dyDescent="0.25"/>
  <cols>
    <col min="2" max="2" width="17" bestFit="1" customWidth="1"/>
    <col min="4" max="4" width="9" bestFit="1" customWidth="1"/>
  </cols>
  <sheetData>
    <row r="1" spans="2:7" x14ac:dyDescent="0.25">
      <c r="B1" t="s">
        <v>4</v>
      </c>
      <c r="C1">
        <v>0.75</v>
      </c>
      <c r="D1">
        <v>0.8</v>
      </c>
      <c r="E1">
        <v>0.875</v>
      </c>
      <c r="F1">
        <v>1</v>
      </c>
      <c r="G1">
        <v>1.1000000000000001</v>
      </c>
    </row>
    <row r="2" spans="2:7" x14ac:dyDescent="0.25">
      <c r="B2" t="s">
        <v>0</v>
      </c>
      <c r="C2">
        <v>2.3800000000000002E-2</v>
      </c>
      <c r="D2">
        <v>2.5000000000000001E-3</v>
      </c>
      <c r="E2">
        <v>1.8E-3</v>
      </c>
      <c r="F2">
        <f>AVERAGE(0.0015, 0.0015)</f>
        <v>1.5E-3</v>
      </c>
      <c r="G2">
        <v>9.1999999999999998E-3</v>
      </c>
    </row>
    <row r="3" spans="2:7" x14ac:dyDescent="0.25">
      <c r="B3" t="s">
        <v>1</v>
      </c>
      <c r="C3">
        <v>1.0200000000000001E-2</v>
      </c>
      <c r="D3">
        <v>1.6999999999999999E-3</v>
      </c>
      <c r="E3">
        <v>1.1000000000000001E-3</v>
      </c>
      <c r="F3">
        <f>AVERAGE(0.0011, 0.0014)</f>
        <v>1.25E-3</v>
      </c>
      <c r="G3">
        <v>7.9000000000000008E-3</v>
      </c>
    </row>
    <row r="4" spans="2:7" x14ac:dyDescent="0.25">
      <c r="B4" t="s">
        <v>2</v>
      </c>
      <c r="C4">
        <v>1.6799999999999999E-2</v>
      </c>
      <c r="D4">
        <v>3.0000000000000001E-3</v>
      </c>
      <c r="E4">
        <v>1.5E-3</v>
      </c>
      <c r="F4">
        <f>AVERAGE(0.0022, 0.003)</f>
        <v>2.5999999999999999E-3</v>
      </c>
      <c r="G4">
        <v>2.5399999999999999E-2</v>
      </c>
    </row>
    <row r="5" spans="2:7" x14ac:dyDescent="0.25">
      <c r="B5" t="s">
        <v>3</v>
      </c>
      <c r="C5">
        <v>9.2999999999999992E-3</v>
      </c>
      <c r="D5">
        <v>2E-3</v>
      </c>
      <c r="E5">
        <v>1.9E-3</v>
      </c>
      <c r="F5">
        <f>AVERAGE(0.002,0.0016)</f>
        <v>1.8E-3</v>
      </c>
      <c r="G5">
        <v>1.29E-2</v>
      </c>
    </row>
    <row r="8" spans="2:7" x14ac:dyDescent="0.25">
      <c r="B8" t="s">
        <v>6</v>
      </c>
      <c r="C8">
        <f>MIN(C2:C5)</f>
        <v>9.2999999999999992E-3</v>
      </c>
      <c r="D8">
        <f t="shared" ref="D8:G8" si="0">MIN(D2:D5)</f>
        <v>1.6999999999999999E-3</v>
      </c>
      <c r="E8">
        <f t="shared" si="0"/>
        <v>1.1000000000000001E-3</v>
      </c>
      <c r="F8">
        <f t="shared" si="0"/>
        <v>1.25E-3</v>
      </c>
      <c r="G8">
        <f t="shared" si="0"/>
        <v>7.9000000000000008E-3</v>
      </c>
    </row>
    <row r="9" spans="2:7" x14ac:dyDescent="0.25">
      <c r="B9" t="s">
        <v>5</v>
      </c>
      <c r="C9">
        <f>AVERAGE(C2:C5)</f>
        <v>1.5025E-2</v>
      </c>
      <c r="D9">
        <f t="shared" ref="D9:G9" si="1">AVERAGE(D2:D5)</f>
        <v>2.3E-3</v>
      </c>
      <c r="E9">
        <f t="shared" si="1"/>
        <v>1.5749999999999998E-3</v>
      </c>
      <c r="F9">
        <f t="shared" si="1"/>
        <v>1.7875E-3</v>
      </c>
      <c r="G9">
        <f t="shared" si="1"/>
        <v>1.3849999999999999E-2</v>
      </c>
    </row>
    <row r="10" spans="2:7" x14ac:dyDescent="0.25">
      <c r="B10" t="s">
        <v>7</v>
      </c>
      <c r="C10">
        <f>MAX(C2:C5)</f>
        <v>2.3800000000000002E-2</v>
      </c>
      <c r="D10">
        <f t="shared" ref="D10:F10" si="2">MAX(D2:D5)</f>
        <v>3.0000000000000001E-3</v>
      </c>
      <c r="E10">
        <f t="shared" si="2"/>
        <v>1.9E-3</v>
      </c>
      <c r="F10">
        <f t="shared" si="2"/>
        <v>2.5999999999999999E-3</v>
      </c>
      <c r="G10">
        <f>MAX(G2:G5)</f>
        <v>2.5399999999999999E-2</v>
      </c>
    </row>
    <row r="13" spans="2:7" x14ac:dyDescent="0.25">
      <c r="B13" t="s">
        <v>10</v>
      </c>
      <c r="C13" t="s">
        <v>8</v>
      </c>
      <c r="D13">
        <v>0.15670300000000001</v>
      </c>
      <c r="E13" t="s">
        <v>9</v>
      </c>
      <c r="F13">
        <v>0.15670100000000001</v>
      </c>
      <c r="G13">
        <f>D13/F13</f>
        <v>1.0000127631604139</v>
      </c>
    </row>
    <row r="14" spans="2:7" x14ac:dyDescent="0.25">
      <c r="B14" t="s">
        <v>11</v>
      </c>
      <c r="C14" t="s">
        <v>8</v>
      </c>
      <c r="D14">
        <v>2.4729999999999999E-3</v>
      </c>
      <c r="E14" t="s">
        <v>9</v>
      </c>
      <c r="F14">
        <v>2.4060000000000002E-3</v>
      </c>
      <c r="G14">
        <f t="shared" ref="G14:G28" si="3">D14/F14</f>
        <v>1.0278470490440563</v>
      </c>
    </row>
    <row r="15" spans="2:7" x14ac:dyDescent="0.25">
      <c r="B15" t="s">
        <v>12</v>
      </c>
      <c r="C15" t="s">
        <v>8</v>
      </c>
      <c r="D15">
        <v>4.2789999999999998E-3</v>
      </c>
      <c r="E15" t="s">
        <v>9</v>
      </c>
      <c r="F15">
        <v>4.1440000000000001E-3</v>
      </c>
      <c r="G15">
        <f t="shared" si="3"/>
        <v>1.0325772200772201</v>
      </c>
    </row>
    <row r="16" spans="2:7" x14ac:dyDescent="0.25">
      <c r="B16" t="s">
        <v>13</v>
      </c>
      <c r="C16" t="s">
        <v>8</v>
      </c>
      <c r="D16">
        <v>0.16942699999999999</v>
      </c>
      <c r="E16" t="s">
        <v>9</v>
      </c>
      <c r="F16">
        <v>0.16944300000000001</v>
      </c>
      <c r="G16">
        <f t="shared" si="3"/>
        <v>0.99990557296553995</v>
      </c>
    </row>
    <row r="17" spans="2:8" x14ac:dyDescent="0.25">
      <c r="B17" t="s">
        <v>14</v>
      </c>
      <c r="C17" t="s">
        <v>8</v>
      </c>
      <c r="D17">
        <v>0.107626</v>
      </c>
      <c r="E17" t="s">
        <v>9</v>
      </c>
      <c r="F17">
        <v>0.107624</v>
      </c>
      <c r="G17">
        <f t="shared" si="3"/>
        <v>1.0000185832156396</v>
      </c>
    </row>
    <row r="18" spans="2:8" x14ac:dyDescent="0.25">
      <c r="B18" t="s">
        <v>15</v>
      </c>
      <c r="C18" t="s">
        <v>8</v>
      </c>
      <c r="D18">
        <v>1.3359999999999999E-3</v>
      </c>
      <c r="E18" t="s">
        <v>9</v>
      </c>
      <c r="F18">
        <v>1.3270000000000001E-3</v>
      </c>
      <c r="G18">
        <f t="shared" si="3"/>
        <v>1.0067822155237376</v>
      </c>
    </row>
    <row r="19" spans="2:8" x14ac:dyDescent="0.25">
      <c r="B19" t="s">
        <v>16</v>
      </c>
      <c r="C19" t="s">
        <v>8</v>
      </c>
      <c r="D19">
        <v>1.6999999999999999E-3</v>
      </c>
      <c r="E19" t="s">
        <v>9</v>
      </c>
      <c r="F19">
        <v>1.683E-3</v>
      </c>
      <c r="G19">
        <f t="shared" si="3"/>
        <v>1.0101010101010099</v>
      </c>
    </row>
    <row r="20" spans="2:8" x14ac:dyDescent="0.25">
      <c r="B20" t="s">
        <v>17</v>
      </c>
      <c r="C20" t="s">
        <v>8</v>
      </c>
      <c r="D20">
        <v>0.18777199999999999</v>
      </c>
      <c r="E20" t="s">
        <v>9</v>
      </c>
      <c r="F20">
        <v>0.187775</v>
      </c>
      <c r="G20">
        <f t="shared" si="3"/>
        <v>0.99998402343229931</v>
      </c>
    </row>
    <row r="21" spans="2:8" x14ac:dyDescent="0.25">
      <c r="B21" t="s">
        <v>18</v>
      </c>
      <c r="C21" t="s">
        <v>8</v>
      </c>
      <c r="D21">
        <v>6.1903E-2</v>
      </c>
      <c r="E21" t="s">
        <v>9</v>
      </c>
      <c r="F21">
        <v>6.1929999999999999E-2</v>
      </c>
      <c r="G21">
        <f t="shared" si="3"/>
        <v>0.99956402389794929</v>
      </c>
    </row>
    <row r="22" spans="2:8" x14ac:dyDescent="0.25">
      <c r="B22" t="s">
        <v>19</v>
      </c>
      <c r="C22" t="s">
        <v>8</v>
      </c>
      <c r="D22">
        <v>1.944E-3</v>
      </c>
      <c r="E22" t="s">
        <v>9</v>
      </c>
      <c r="F22">
        <v>1.9070000000000001E-3</v>
      </c>
      <c r="G22">
        <f t="shared" si="3"/>
        <v>1.0194022024121656</v>
      </c>
    </row>
    <row r="23" spans="2:8" x14ac:dyDescent="0.25">
      <c r="B23" t="s">
        <v>20</v>
      </c>
      <c r="C23" t="s">
        <v>8</v>
      </c>
      <c r="D23">
        <v>4.2249999999999996E-3</v>
      </c>
      <c r="E23" t="s">
        <v>9</v>
      </c>
      <c r="F23">
        <v>4.1269999999999996E-3</v>
      </c>
      <c r="G23">
        <f t="shared" si="3"/>
        <v>1.0237460625151442</v>
      </c>
    </row>
    <row r="24" spans="2:8" x14ac:dyDescent="0.25">
      <c r="B24" t="s">
        <v>21</v>
      </c>
      <c r="C24" t="s">
        <v>8</v>
      </c>
      <c r="D24">
        <v>0.182592</v>
      </c>
      <c r="E24" t="s">
        <v>9</v>
      </c>
      <c r="F24">
        <v>0.182592</v>
      </c>
      <c r="G24">
        <f t="shared" si="3"/>
        <v>1</v>
      </c>
    </row>
    <row r="25" spans="2:8" x14ac:dyDescent="0.25">
      <c r="B25" t="s">
        <v>22</v>
      </c>
      <c r="C25" t="s">
        <v>8</v>
      </c>
      <c r="D25">
        <v>0.122637</v>
      </c>
      <c r="E25" t="s">
        <v>9</v>
      </c>
      <c r="F25">
        <v>0.122088</v>
      </c>
      <c r="G25">
        <f t="shared" si="3"/>
        <v>1.0044967564379792</v>
      </c>
    </row>
    <row r="26" spans="2:8" x14ac:dyDescent="0.25">
      <c r="B26" t="s">
        <v>23</v>
      </c>
      <c r="C26" t="s">
        <v>8</v>
      </c>
      <c r="D26">
        <v>1.1204E-2</v>
      </c>
      <c r="E26" t="s">
        <v>9</v>
      </c>
      <c r="F26">
        <v>1.0952999999999999E-2</v>
      </c>
      <c r="G26">
        <f t="shared" si="3"/>
        <v>1.0229160960467454</v>
      </c>
    </row>
    <row r="27" spans="2:8" x14ac:dyDescent="0.25">
      <c r="B27" t="s">
        <v>24</v>
      </c>
      <c r="C27" t="s">
        <v>8</v>
      </c>
      <c r="D27">
        <v>3.5873000000000002E-2</v>
      </c>
      <c r="E27" t="s">
        <v>9</v>
      </c>
      <c r="F27">
        <v>3.5180999999999997E-2</v>
      </c>
      <c r="G27">
        <f t="shared" si="3"/>
        <v>1.0196697080810666</v>
      </c>
    </row>
    <row r="28" spans="2:8" x14ac:dyDescent="0.25">
      <c r="B28" t="s">
        <v>25</v>
      </c>
      <c r="C28" t="s">
        <v>8</v>
      </c>
      <c r="D28">
        <v>0.15085399999999999</v>
      </c>
      <c r="E28" t="s">
        <v>9</v>
      </c>
      <c r="F28">
        <v>0.149919</v>
      </c>
      <c r="G28">
        <f t="shared" si="3"/>
        <v>1.0062367011519553</v>
      </c>
    </row>
    <row r="29" spans="2:8" x14ac:dyDescent="0.25">
      <c r="F29" t="s">
        <v>26</v>
      </c>
      <c r="G29">
        <f>AVERAGE(G13:G28)</f>
        <v>1.0108287492539327</v>
      </c>
      <c r="H29" s="1">
        <f>ABS(1-G29)</f>
        <v>1.0828749253932735E-2</v>
      </c>
    </row>
    <row r="30" spans="2:8" x14ac:dyDescent="0.25">
      <c r="F30" t="s">
        <v>27</v>
      </c>
      <c r="G30">
        <f>MIN(G13:G29)</f>
        <v>0.99956402389794929</v>
      </c>
      <c r="H30" s="1">
        <f>ABS(1-G30)</f>
        <v>4.359761020507058E-4</v>
      </c>
    </row>
    <row r="31" spans="2:8" x14ac:dyDescent="0.25">
      <c r="F31" t="s">
        <v>28</v>
      </c>
      <c r="G31">
        <f>MAX(G13:G29)</f>
        <v>1.0325772200772201</v>
      </c>
      <c r="H31" s="1">
        <f>ABS(1-G31)</f>
        <v>3.2577220077220082E-2</v>
      </c>
    </row>
    <row r="32" spans="2:8" x14ac:dyDescent="0.25">
      <c r="H32" s="1">
        <f>MAX(H30:H31)</f>
        <v>3.2577220077220082E-2</v>
      </c>
    </row>
    <row r="33" spans="8:8" x14ac:dyDescent="0.25">
      <c r="H33" t="s">
        <v>29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Durham University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HAMMLER</dc:creator>
  <cp:lastModifiedBy>J. HAMMLER</cp:lastModifiedBy>
  <cp:lastPrinted>2015-02-10T10:27:14Z</cp:lastPrinted>
  <dcterms:created xsi:type="dcterms:W3CDTF">2015-02-10T10:07:34Z</dcterms:created>
  <dcterms:modified xsi:type="dcterms:W3CDTF">2016-03-29T16:22:28Z</dcterms:modified>
</cp:coreProperties>
</file>